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9"/>
  <workbookPr defaultThemeVersion="166925"/>
  <mc:AlternateContent xmlns:mc="http://schemas.openxmlformats.org/markup-compatibility/2006">
    <mc:Choice Requires="x15">
      <x15ac:absPath xmlns:x15ac="http://schemas.microsoft.com/office/spreadsheetml/2010/11/ac" url="S:\Pion Korporacyjny\Zarządzanie Infrastrukturą\20200617_WIORIN\zapytanie na stronę\"/>
    </mc:Choice>
  </mc:AlternateContent>
  <xr:revisionPtr revIDLastSave="0" documentId="14_{CF3EA4D8-FC9C-4981-ABF6-9C4BA06F236E}" xr6:coauthVersionLast="36" xr6:coauthVersionMax="36" xr10:uidLastSave="{00000000-0000-0000-0000-000000000000}"/>
  <bookViews>
    <workbookView xWindow="-108" yWindow="-108" windowWidth="23256" windowHeight="12576" xr2:uid="{25E35121-E981-417B-8EDC-4698B0401592}"/>
  </bookViews>
  <sheets>
    <sheet name="Przedmiar prac" sheetId="1" r:id="rId1"/>
    <sheet name="Wyposażenie 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8" i="1" l="1"/>
  <c r="G48" i="1"/>
  <c r="C21" i="1"/>
  <c r="G16" i="1"/>
  <c r="C11" i="1"/>
  <c r="C9" i="1"/>
  <c r="G47" i="1"/>
  <c r="C47" i="1"/>
  <c r="C33" i="1"/>
  <c r="C24" i="1"/>
  <c r="C22" i="1"/>
  <c r="G22" i="1"/>
  <c r="C8" i="1"/>
  <c r="G50" i="1" l="1"/>
  <c r="G59" i="1" l="1"/>
  <c r="G51" i="1" l="1"/>
  <c r="G53" i="1"/>
  <c r="G55" i="1"/>
  <c r="G45" i="1"/>
  <c r="G33" i="1"/>
  <c r="G34" i="1"/>
  <c r="G36" i="1"/>
  <c r="G37" i="1"/>
  <c r="G38" i="1"/>
  <c r="G39" i="1"/>
  <c r="G41" i="1"/>
  <c r="G43" i="1"/>
  <c r="G32" i="1"/>
  <c r="G30" i="1"/>
  <c r="G29" i="1"/>
  <c r="G23" i="1"/>
  <c r="G26" i="1"/>
  <c r="G27" i="1"/>
  <c r="G21" i="1"/>
  <c r="G9" i="1"/>
  <c r="G10" i="1"/>
  <c r="G11" i="1"/>
  <c r="G12" i="1"/>
  <c r="G13" i="1"/>
  <c r="G19" i="1"/>
  <c r="G7" i="1"/>
  <c r="G6" i="1"/>
  <c r="G4" i="1"/>
</calcChain>
</file>

<file path=xl/sharedStrings.xml><?xml version="1.0" encoding="utf-8"?>
<sst xmlns="http://schemas.openxmlformats.org/spreadsheetml/2006/main" count="170" uniqueCount="107">
  <si>
    <t>Szacunkowy koszt Modernizacji pomieszczeń do użytku Oddziału Granicznego WIORIN w Warszawie</t>
  </si>
  <si>
    <t xml:space="preserve">Zakres robót </t>
  </si>
  <si>
    <t xml:space="preserve">ilość </t>
  </si>
  <si>
    <t>wartość netto</t>
  </si>
  <si>
    <t>wartość brutto</t>
  </si>
  <si>
    <t>lp</t>
  </si>
  <si>
    <t>Wykonanie instalacji elektrycznej  - oświetlenie niepowodujące zmiany kolorów poddawanych kontroli zdrowotności roślin, produktów roślinnych (500 luks)</t>
  </si>
  <si>
    <t>Wykonanie śluzy - wejście do pomieszczenie - drzwi przesuwne automatyczne zamykane i otwierane</t>
  </si>
  <si>
    <t>Uwagi wymagania</t>
  </si>
  <si>
    <r>
      <t xml:space="preserve"> Całkowita grubość wykładziny 2,00mm, właściwości lektryczne </t>
    </r>
    <r>
      <rPr>
        <sz val="11"/>
        <color theme="1"/>
        <rFont val="Calibri"/>
        <family val="2"/>
        <charset val="238"/>
      </rPr>
      <t>≤10^6 Ω,</t>
    </r>
    <r>
      <rPr>
        <sz val="11"/>
        <color theme="1"/>
        <rFont val="Calibri"/>
        <family val="2"/>
        <charset val="238"/>
        <scheme val="minor"/>
      </rPr>
      <t xml:space="preserve">     właściwości antystatyczne </t>
    </r>
    <r>
      <rPr>
        <sz val="11"/>
        <color theme="1"/>
        <rFont val="Calibri"/>
        <family val="2"/>
        <charset val="238"/>
      </rPr>
      <t xml:space="preserve">≤ 2,0 kV, odporna na oddziaływanie kółek krzeseł,                                                 dobra odporność chemiczna,  gwarancja na wykładzinę, gwarancja na montaż minimum 36 miesięcy, atesty i deklaracje zgodności </t>
    </r>
  </si>
  <si>
    <t>Pomieszczenie sanitariat/ Wc o powierzchni 8 m2,  temperatura od + 18 C</t>
  </si>
  <si>
    <t>Pomieszczenie  mrożnia powierzchnia ok 5 m2 wg projektu 5,42m2</t>
  </si>
  <si>
    <t>Pomieszczenien na przeprowadzenie kontroli fitosanitarnej 17,13 m2 wg projektu</t>
  </si>
  <si>
    <t xml:space="preserve">Pomieszczenie dla przesyłek powierzchnia ok 15 m2 lodówka </t>
  </si>
  <si>
    <t xml:space="preserve">Naprawa studzienki - włazu przed wejściem </t>
  </si>
  <si>
    <t>jednostka</t>
  </si>
  <si>
    <t>cena</t>
  </si>
  <si>
    <t>jm</t>
  </si>
  <si>
    <t>m2</t>
  </si>
  <si>
    <t>kpl</t>
  </si>
  <si>
    <t>szt</t>
  </si>
  <si>
    <t xml:space="preserve">Ułożenie glazury do wysokości 2,5m </t>
  </si>
  <si>
    <t>Dostawa podgrzewacza wody 10l</t>
  </si>
  <si>
    <t xml:space="preserve">Ułożenie gresu technicznego wraz z przygotowaniem podłoża i fugowaniem </t>
  </si>
  <si>
    <t xml:space="preserve">Dostawa i montaż odboji magazynowych </t>
  </si>
  <si>
    <t xml:space="preserve">Wykonanie instalacji elektrycznej zasilającej do pomieszczenia </t>
  </si>
  <si>
    <t xml:space="preserve">Ułożenie glazury na ściane na całej wysokości </t>
  </si>
  <si>
    <t>Montaż zlewozmywaka stalowego  jednokomorowego z ociekaczem  z baterią bezdotykową wraz z całym podejściem wod-kan</t>
  </si>
  <si>
    <t xml:space="preserve">Dostawa i montaż wyposażenie meblowego zgodnie z wykazem </t>
  </si>
  <si>
    <t>Budowa sufitu z płyty warstwowej z zewnętrzną powierzchnią łatwozmywalną</t>
  </si>
  <si>
    <t xml:space="preserve">Dostawa i montaż drzwi 90x200 do pomieszczeń toalet wraz z ościeżnicą i okuciami. Drzwi białe 1 szt z otworami wentylacyjnycmi </t>
  </si>
  <si>
    <t xml:space="preserve">Zaślepienie otworu drzwiowego dwustronnie płytą gk na ruszcie </t>
  </si>
  <si>
    <t xml:space="preserve">Ułożenie glazury do sufitu. Glazura jasna o wymiarach 20x40 </t>
  </si>
  <si>
    <t xml:space="preserve">Dostawa i montaż umywalki z baterią stojącą wraz z syfonem i zaworami </t>
  </si>
  <si>
    <t xml:space="preserve">Dostawa i montaż miski ustępowej dolnopłuk wraz z deską. </t>
  </si>
  <si>
    <t xml:space="preserve">Wyposażenie dodatkowe dostawa i montaż - dozownik płynu dezynfekującego, podajnik na ręczniki papierowe, uchwyt na papier toaletowy </t>
  </si>
  <si>
    <t>Demontaż umywalki, podgrzewacza wody i odcięcie umywalki instalacje wod-kan</t>
  </si>
  <si>
    <t>Rozbudowa istniejącego systemu SAP czujki+ okablowanie + aktualizacja grafiki w systemie BMS</t>
  </si>
  <si>
    <t>Wykonanie ściany  działowej wydzielającej część magazynu z płyty warstwowej na pełnej wysokości pomieszczenia  h=4,62 m</t>
  </si>
  <si>
    <t>Wykonanie instalacji wentylacji i klimatyzacji (split naścienny jednosta zewnętrzna na ścienna) - temperatura w pomieszczeniu +10 st C do + 18st C. Wentylacja wyciągowa zamontowana do istniejącego wentylatora  dachowego ze sterownikiem  naściennym)</t>
  </si>
  <si>
    <t>Wykonanie instalacji  klimatyzacji - temperatura w pomieszczeniu +4 C do + 10 C</t>
  </si>
  <si>
    <t>Dostawa i montaż drzwi o szerokości dostosowanej do wjazdu magazynowego wózka paletowego minimum 110 cm. Drzwi izolowane z zamkiem + okuciami</t>
  </si>
  <si>
    <t>Miejscowa naprawa powierzchni podłogi - żywica około 10 m2</t>
  </si>
  <si>
    <t>Ułożenie nowego kabla WLZ z rozdzielni budynku obory do pomieszczeń WIORIN z instalacją podrozdzielni. Długość kabla około 30 mb</t>
  </si>
  <si>
    <t>instalacja elektryczna, instalacja wod- kan, instalacja wentylacji i klimatyzacji. Na etapie zamawiania komponentów dla instalacji chłodniczych, zamawiający otrzyma komplet dokumentacji doboru urządzeń chłodniczych do obciążenia cieplnego (uzgodnione przez projektanta instalacji klimatyzacji i wentylacji).</t>
  </si>
  <si>
    <t>Zamawiający otrzyma projekt techniczny z awierającu obliczenia dobotu kabla oraz osprzętu do przewidywanej mocy urządzeń (uzgodnione przez projektanta instalacji elektrycznej).</t>
  </si>
  <si>
    <t xml:space="preserve">Oznakowania i montaż oznakowania  BHP </t>
  </si>
  <si>
    <t>Dostawa i montaż gaśnic wraz z oznakowaniem wraz planem ewakuacji</t>
  </si>
  <si>
    <t xml:space="preserve">Dostawa i montaż nowego okna do wymiany  - otwierane, roleta, moskitiera przeciw owadom. Okno o wymiarach 170x150 cm wraz z parapetem zewnętrznym i wewętrznym </t>
  </si>
  <si>
    <t>Wykonanie bruzd i przełożenie instalacji wod-kan w toalecie - długość pomieszczenia 2,9m</t>
  </si>
  <si>
    <t>Wykonanie rozbióki instalacji wodciągowej pod stropem 1/2"</t>
  </si>
  <si>
    <t xml:space="preserve">Czyszczenie istniejącej terakoty na podłodze </t>
  </si>
  <si>
    <t>Wymiana oświetlenia  w toalecie na lampę LED 2x36</t>
  </si>
  <si>
    <t>Wymiana oświetlenia  w przedsionku tolaety  toalecie na lampę LED 2x38 oprawa nastropowa</t>
  </si>
  <si>
    <t>Wymiana płyt sufitowych typ Armstrong w toalecie</t>
  </si>
  <si>
    <t xml:space="preserve">Wykonanie dokumentacja projektowej powykonawczej wszystkich branż wraz z certyfikatami, atestami, pomiarami elektrycznymi i natężenia oświetlenia </t>
  </si>
  <si>
    <t>Malowanie ścian  farbą emulsyjną białą powyżej okładziny z płytek</t>
  </si>
  <si>
    <t xml:space="preserve">Wymiana sufitu z płyt Amstrong </t>
  </si>
  <si>
    <t>Wykonanie podłogi -wykładzina homogeniczna winylowa, prądoprzewodząca  do pracowni laboratoryjnych o powierzchni zgodnej z wymiarem podłogi zapas + 5% wraz z komleksowym montażem. Układanie na obecnym podłożu z gresu technicznego.</t>
  </si>
  <si>
    <t xml:space="preserve">Wymiana lamp na LED 2x36  ( oświetlenie nie może przekaraczać 500 lux) niepowodujące zmiany koloru  </t>
  </si>
  <si>
    <t xml:space="preserve">Wykonanie instalacji elektrycznej - oświetlenie stołów 750 luks, t, ( 4 szt. nad blatem stołu) </t>
  </si>
  <si>
    <t>Montaż  gniazd elektrycznych nad blatami stołów oraz do lodówki wraz z ułożeniem instalacji</t>
  </si>
  <si>
    <t>Wykonanaie instalacji wentylacji grawitacyjnej z wentylatorem ( wyjście przez ścianę)</t>
  </si>
  <si>
    <t>Demontaz istniejącej instalacji klimatyzacji w pomieszczeniu magazynowym</t>
  </si>
  <si>
    <t xml:space="preserve">Ogólne </t>
  </si>
  <si>
    <t>na ścianach =5,77+3,50+3,44+3,64</t>
  </si>
  <si>
    <t xml:space="preserve">Magazyn o powierzchnii  ok 38,74 m2                             </t>
  </si>
  <si>
    <t>Budowa ściany z płyty warstwowej, wewnętrzna powierzchnia ścian łatwozmywalna. Wysokość pomieszczenia 3m</t>
  </si>
  <si>
    <t xml:space="preserve">zgodnie z IBP budynku </t>
  </si>
  <si>
    <t>Wymiana włazu typ  ciężki z pierścieniem odciażąjącym, profilowanie podbudowy, naprawa asfaltu, ok 4 m2</t>
  </si>
  <si>
    <t xml:space="preserve">Wkonanie wentylacji i klimatyzacji - temperatura w pomieszczeniu + 22C . Wentylacja z wentylatorem dachowym + sterowanie </t>
  </si>
  <si>
    <t>uwzględnić demontaż istniejacego okna.</t>
  </si>
  <si>
    <t>Dostawa i montaż odboijników magazynowych z rur stalowych  o całkowitej długości 16,36 mb</t>
  </si>
  <si>
    <t>mb</t>
  </si>
  <si>
    <t>powierzchnia zmywalna, wraz z konstrukcją nośną stalową/dopuszcza się rozwiązanie zamienne o identycznych parametrach nośności i termoizolacji.</t>
  </si>
  <si>
    <t xml:space="preserve">Skucie istniejącej  glazury na ścianach </t>
  </si>
  <si>
    <t xml:space="preserve">Wykonanie sufitu podwieszanego  z płyt kartonowo gipsowych, przymocowanego do aluminiowego rusztu. Płyta Medi Care Block producent Rocfon lub równoważne rozwiązanie , wysokość montażu sufitu 3m </t>
  </si>
  <si>
    <t>Remont kapitalny bramy segmentowej wjazdowej.</t>
  </si>
  <si>
    <t>o ile konieczne wymiana wszelkich zużytych elementów ruchomych, ocena stanu technicznego napędu, sterowania, wymiana o ile konieczne. Wymiana okuć i zamka w drzwiach bramy.</t>
  </si>
  <si>
    <t>rozwiązanie przedstawić do akceptacji Zamawiającego, sugerowane przekrycie stref uszkodzeń nową powierzchnią.</t>
  </si>
  <si>
    <t xml:space="preserve">Zaślepienie otworów w płycie warstwowej po demontażach </t>
  </si>
  <si>
    <t>do weryfikacji sprawność i wydajność wentylacji. Wydajność min. 2w/h</t>
  </si>
  <si>
    <t xml:space="preserve">Wyposażenie meblowe </t>
  </si>
  <si>
    <t>Dostawa lodówki do przechowywania próbek CHL4</t>
  </si>
  <si>
    <t xml:space="preserve">Lp. </t>
  </si>
  <si>
    <t>Typ</t>
  </si>
  <si>
    <t>sztuk</t>
  </si>
  <si>
    <t xml:space="preserve">jednostka </t>
  </si>
  <si>
    <t xml:space="preserve">wykaz mebli - zakładka Wyposażenie </t>
  </si>
  <si>
    <t>szafka zlewozmywakowa 80 cm</t>
  </si>
  <si>
    <t xml:space="preserve">szt </t>
  </si>
  <si>
    <t xml:space="preserve">szafka stojąca 40 cm </t>
  </si>
  <si>
    <t>szafka stojąca 80 cm</t>
  </si>
  <si>
    <t xml:space="preserve">kontener podbiurkowy </t>
  </si>
  <si>
    <t>wieszak ubraniowy</t>
  </si>
  <si>
    <t>sz</t>
  </si>
  <si>
    <t>szafka labolatoryjna wisząca otwarta 80 cm</t>
  </si>
  <si>
    <t>szafka labolatoryjna wisząca zamknięta</t>
  </si>
  <si>
    <t xml:space="preserve">taboret  labolatoryjny na kółkach z regulowaną wysokością </t>
  </si>
  <si>
    <t>krzesło biurowe ergonomiczne</t>
  </si>
  <si>
    <t>blat labolatoryjny metalowy długości 295 cm na nogach (szerokość blatu 80 cm)</t>
  </si>
  <si>
    <t>blat labolatoryjny metalowy długości 170 cm na nogach (szerokość blatu 80 cm)</t>
  </si>
  <si>
    <t>blat labolatoryjny metalowy  długości 244 cm na nogach ( szerokość blatu 80 cm)</t>
  </si>
  <si>
    <t xml:space="preserve">biurko narożne </t>
  </si>
  <si>
    <t>Dostawa i montaż pomieszczenia  z kontrolowaną temperaturą  - 20 C komora chłodnicza wraz z instalacjami chłodniczymi i sterowaniem.   
Wysokośc minimalna 2,5 m, wyposażona w półki regulowane</t>
  </si>
  <si>
    <t>regały magazynowe ( pomieszczenie chłodni)</t>
  </si>
  <si>
    <t xml:space="preserve">Demontaż  kamery CCTV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</si>
</sst>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1"/>
      <color rgb="FFFF0000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horizontal="left" vertical="top" wrapText="1"/>
    </xf>
    <xf numFmtId="0" fontId="0" fillId="0" borderId="0" xfId="0" applyAlignment="1">
      <alignment horizontal="left" vertical="top"/>
    </xf>
    <xf numFmtId="3" fontId="0" fillId="0" borderId="1" xfId="0" applyNumberFormat="1" applyBorder="1" applyAlignment="1">
      <alignment horizontal="left" vertical="top" wrapText="1"/>
    </xf>
    <xf numFmtId="3" fontId="0" fillId="0" borderId="1" xfId="0" applyNumberFormat="1" applyBorder="1" applyAlignment="1">
      <alignment horizontal="left" vertical="top"/>
    </xf>
    <xf numFmtId="4" fontId="0" fillId="0" borderId="1" xfId="0" applyNumberFormat="1" applyBorder="1" applyAlignment="1">
      <alignment horizontal="left" vertical="top"/>
    </xf>
    <xf numFmtId="0" fontId="3" fillId="0" borderId="1" xfId="0" applyFont="1" applyBorder="1" applyAlignment="1">
      <alignment horizontal="left" vertical="top" wrapText="1"/>
    </xf>
    <xf numFmtId="2" fontId="0" fillId="0" borderId="1" xfId="0" applyNumberFormat="1" applyBorder="1" applyAlignment="1">
      <alignment horizontal="left" vertical="top"/>
    </xf>
    <xf numFmtId="0" fontId="0" fillId="0" borderId="1" xfId="0" applyFill="1" applyBorder="1" applyAlignment="1">
      <alignment horizontal="left" vertical="top"/>
    </xf>
    <xf numFmtId="0" fontId="0" fillId="2" borderId="1" xfId="0" applyNumberFormat="1" applyFill="1" applyBorder="1" applyAlignment="1">
      <alignment horizontal="left" vertical="top"/>
    </xf>
    <xf numFmtId="0" fontId="0" fillId="2" borderId="1" xfId="0" applyFill="1" applyBorder="1" applyAlignment="1">
      <alignment horizontal="left" vertical="top"/>
    </xf>
    <xf numFmtId="3" fontId="0" fillId="2" borderId="1" xfId="0" applyNumberFormat="1" applyFill="1" applyBorder="1" applyAlignment="1">
      <alignment horizontal="left" vertical="top" wrapText="1"/>
    </xf>
    <xf numFmtId="0" fontId="0" fillId="0" borderId="1" xfId="0" applyBorder="1" applyAlignment="1">
      <alignment horizontal="center" wrapText="1"/>
    </xf>
    <xf numFmtId="0" fontId="0" fillId="0" borderId="1" xfId="0" applyFill="1" applyBorder="1" applyAlignment="1">
      <alignment horizontal="left" vertical="top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1" fillId="0" borderId="2" xfId="0" applyFont="1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1" fillId="0" borderId="0" xfId="0" applyFont="1" applyAlignment="1">
      <alignment horizontal="center"/>
    </xf>
    <xf numFmtId="0" fontId="1" fillId="0" borderId="3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0" fontId="1" fillId="0" borderId="0" xfId="0" applyFont="1"/>
    <xf numFmtId="0" fontId="1" fillId="0" borderId="1" xfId="0" applyFont="1" applyBorder="1"/>
    <xf numFmtId="0" fontId="0" fillId="0" borderId="1" xfId="0" applyFill="1" applyBorder="1"/>
    <xf numFmtId="0" fontId="0" fillId="0" borderId="1" xfId="0" applyFill="1" applyBorder="1" applyAlignment="1">
      <alignment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800100</xdr:colOff>
      <xdr:row>31</xdr:row>
      <xdr:rowOff>22860</xdr:rowOff>
    </xdr:from>
    <xdr:to>
      <xdr:col>7</xdr:col>
      <xdr:colOff>1562100</xdr:colOff>
      <xdr:row>31</xdr:row>
      <xdr:rowOff>817244</xdr:rowOff>
    </xdr:to>
    <xdr:pic>
      <xdr:nvPicPr>
        <xdr:cNvPr id="6" name="Obraz 5" descr="Znalezione obrazy dla zapytania śluza wejście do pomieszczenie - drzwi przesuwne automatyczne zamykane i otwierane">
          <a:extLst>
            <a:ext uri="{FF2B5EF4-FFF2-40B4-BE49-F238E27FC236}">
              <a16:creationId xmlns:a16="http://schemas.microsoft.com/office/drawing/2014/main" id="{EEEB1365-3615-4ADA-893C-1E073A7454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36080" y="10256520"/>
          <a:ext cx="762000" cy="8077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0</xdr:colOff>
      <xdr:row>28</xdr:row>
      <xdr:rowOff>449580</xdr:rowOff>
    </xdr:from>
    <xdr:to>
      <xdr:col>11</xdr:col>
      <xdr:colOff>266700</xdr:colOff>
      <xdr:row>34</xdr:row>
      <xdr:rowOff>434340</xdr:rowOff>
    </xdr:to>
    <xdr:sp macro="" textlink="">
      <xdr:nvSpPr>
        <xdr:cNvPr id="2" name="AutoShape 2" descr="Znalezione obrazy dla zapytania komora chłodnicza">
          <a:extLst>
            <a:ext uri="{FF2B5EF4-FFF2-40B4-BE49-F238E27FC236}">
              <a16:creationId xmlns:a16="http://schemas.microsoft.com/office/drawing/2014/main" id="{5FFB9AE8-39F5-4B22-8889-73B7E7F87D80}"/>
            </a:ext>
          </a:extLst>
        </xdr:cNvPr>
        <xdr:cNvSpPr>
          <a:spLocks noChangeAspect="1" noChangeArrowheads="1"/>
        </xdr:cNvSpPr>
      </xdr:nvSpPr>
      <xdr:spPr bwMode="auto">
        <a:xfrm>
          <a:off x="8968740" y="8580120"/>
          <a:ext cx="2080260" cy="30937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7</xdr:col>
      <xdr:colOff>22860</xdr:colOff>
      <xdr:row>28</xdr:row>
      <xdr:rowOff>80740</xdr:rowOff>
    </xdr:from>
    <xdr:ext cx="1487805" cy="888904"/>
    <xdr:pic>
      <xdr:nvPicPr>
        <xdr:cNvPr id="7" name="Obraz 6">
          <a:extLst>
            <a:ext uri="{FF2B5EF4-FFF2-40B4-BE49-F238E27FC236}">
              <a16:creationId xmlns:a16="http://schemas.microsoft.com/office/drawing/2014/main" id="{DAFEDE3C-67B8-4A79-A695-643727D062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62825" y="15103570"/>
          <a:ext cx="1487805" cy="8889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75C049-217B-46A0-A10B-1C1DB26B0AE5}">
  <dimension ref="A1:K64"/>
  <sheetViews>
    <sheetView tabSelected="1" topLeftCell="A40" workbookViewId="0">
      <selection activeCell="B43" sqref="B43"/>
    </sheetView>
  </sheetViews>
  <sheetFormatPr defaultRowHeight="14.4" x14ac:dyDescent="0.3"/>
  <cols>
    <col min="1" max="1" width="4.21875" customWidth="1"/>
    <col min="2" max="2" width="36.5546875" customWidth="1"/>
    <col min="3" max="3" width="6" customWidth="1"/>
    <col min="4" max="4" width="6.21875" customWidth="1"/>
    <col min="5" max="5" width="8" customWidth="1"/>
    <col min="7" max="7" width="13" hidden="1" customWidth="1"/>
    <col min="8" max="8" width="45.88671875" customWidth="1"/>
  </cols>
  <sheetData>
    <row r="1" spans="1:11" x14ac:dyDescent="0.3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</row>
    <row r="2" spans="1:11" x14ac:dyDescent="0.3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</row>
    <row r="3" spans="1:11" ht="28.8" x14ac:dyDescent="0.3">
      <c r="A3" s="1" t="s">
        <v>5</v>
      </c>
      <c r="B3" s="1" t="s">
        <v>1</v>
      </c>
      <c r="C3" s="1" t="s">
        <v>2</v>
      </c>
      <c r="D3" s="1" t="s">
        <v>15</v>
      </c>
      <c r="E3" s="2" t="s">
        <v>16</v>
      </c>
      <c r="F3" s="2" t="s">
        <v>3</v>
      </c>
      <c r="G3" s="2" t="s">
        <v>4</v>
      </c>
      <c r="H3" s="15" t="s">
        <v>8</v>
      </c>
    </row>
    <row r="4" spans="1:11" ht="100.8" customHeight="1" x14ac:dyDescent="0.3">
      <c r="A4" s="3">
        <v>1</v>
      </c>
      <c r="B4" s="4" t="s">
        <v>55</v>
      </c>
      <c r="C4" s="4">
        <v>1</v>
      </c>
      <c r="D4" s="4" t="s">
        <v>17</v>
      </c>
      <c r="E4" s="6"/>
      <c r="F4" s="6"/>
      <c r="G4" s="6">
        <f xml:space="preserve"> (F4*1.23)</f>
        <v>0</v>
      </c>
      <c r="H4" s="4" t="s">
        <v>44</v>
      </c>
    </row>
    <row r="5" spans="1:11" x14ac:dyDescent="0.3">
      <c r="A5" s="20" t="s">
        <v>66</v>
      </c>
      <c r="B5" s="24"/>
      <c r="C5" s="24"/>
      <c r="D5" s="24"/>
      <c r="E5" s="24"/>
      <c r="F5" s="24"/>
      <c r="G5" s="24"/>
      <c r="H5" s="25"/>
    </row>
    <row r="6" spans="1:11" ht="60.6" customHeight="1" x14ac:dyDescent="0.3">
      <c r="A6" s="3">
        <v>2</v>
      </c>
      <c r="B6" s="4" t="s">
        <v>38</v>
      </c>
      <c r="C6" s="12">
        <v>45.65</v>
      </c>
      <c r="D6" s="13" t="s">
        <v>18</v>
      </c>
      <c r="E6" s="13"/>
      <c r="F6" s="14"/>
      <c r="G6" s="8">
        <f>F6*1.23</f>
        <v>0</v>
      </c>
      <c r="H6" s="16" t="s">
        <v>74</v>
      </c>
    </row>
    <row r="7" spans="1:11" ht="28.8" x14ac:dyDescent="0.3">
      <c r="A7" s="3">
        <v>3</v>
      </c>
      <c r="B7" s="4" t="s">
        <v>42</v>
      </c>
      <c r="C7" s="12">
        <v>1</v>
      </c>
      <c r="D7" s="13" t="s">
        <v>19</v>
      </c>
      <c r="E7" s="13"/>
      <c r="F7" s="14"/>
      <c r="G7" s="8">
        <f>F7*1.23</f>
        <v>0</v>
      </c>
      <c r="H7" s="11"/>
    </row>
    <row r="8" spans="1:11" x14ac:dyDescent="0.3">
      <c r="A8" s="3">
        <v>4</v>
      </c>
      <c r="B8" s="4" t="s">
        <v>75</v>
      </c>
      <c r="C8" s="12">
        <f>(8.7+3.4)*2</f>
        <v>24.2</v>
      </c>
      <c r="D8" s="13" t="s">
        <v>18</v>
      </c>
      <c r="E8" s="13"/>
      <c r="F8" s="14"/>
      <c r="G8" s="8"/>
      <c r="H8" s="11"/>
    </row>
    <row r="9" spans="1:11" x14ac:dyDescent="0.3">
      <c r="A9" s="3">
        <v>5</v>
      </c>
      <c r="B9" s="4" t="s">
        <v>21</v>
      </c>
      <c r="C9" s="12">
        <f>2.5*8.7+2*2.5</f>
        <v>26.75</v>
      </c>
      <c r="D9" s="13" t="s">
        <v>18</v>
      </c>
      <c r="E9" s="13"/>
      <c r="F9" s="14"/>
      <c r="G9" s="8">
        <f t="shared" ref="G9:G19" si="0">F9*1.23</f>
        <v>0</v>
      </c>
      <c r="H9" s="4"/>
    </row>
    <row r="10" spans="1:11" ht="83.4" customHeight="1" x14ac:dyDescent="0.3">
      <c r="A10" s="3">
        <v>6</v>
      </c>
      <c r="B10" s="4" t="s">
        <v>76</v>
      </c>
      <c r="C10" s="12">
        <v>41.75</v>
      </c>
      <c r="D10" s="13" t="s">
        <v>18</v>
      </c>
      <c r="E10" s="13"/>
      <c r="F10" s="14"/>
      <c r="G10" s="8">
        <f t="shared" si="0"/>
        <v>0</v>
      </c>
      <c r="H10" s="3"/>
    </row>
    <row r="11" spans="1:11" ht="28.8" x14ac:dyDescent="0.3">
      <c r="A11" s="3">
        <v>7</v>
      </c>
      <c r="B11" s="4" t="s">
        <v>56</v>
      </c>
      <c r="C11" s="12">
        <f>30.75*0.5</f>
        <v>15.375</v>
      </c>
      <c r="D11" s="13" t="s">
        <v>18</v>
      </c>
      <c r="E11" s="13"/>
      <c r="F11" s="14"/>
      <c r="G11" s="8">
        <f t="shared" si="0"/>
        <v>0</v>
      </c>
      <c r="H11" s="3"/>
    </row>
    <row r="12" spans="1:11" ht="63" customHeight="1" x14ac:dyDescent="0.3">
      <c r="A12" s="3">
        <v>8</v>
      </c>
      <c r="B12" s="4" t="s">
        <v>77</v>
      </c>
      <c r="C12" s="12">
        <v>1</v>
      </c>
      <c r="D12" s="13" t="s">
        <v>20</v>
      </c>
      <c r="E12" s="13"/>
      <c r="F12" s="14"/>
      <c r="G12" s="8">
        <f t="shared" si="0"/>
        <v>0</v>
      </c>
      <c r="H12" s="4" t="s">
        <v>78</v>
      </c>
    </row>
    <row r="13" spans="1:11" ht="58.8" customHeight="1" x14ac:dyDescent="0.3">
      <c r="A13" s="3">
        <v>9</v>
      </c>
      <c r="B13" s="4" t="s">
        <v>6</v>
      </c>
      <c r="C13" s="12">
        <v>1</v>
      </c>
      <c r="D13" s="13" t="s">
        <v>19</v>
      </c>
      <c r="E13" s="13"/>
      <c r="F13" s="14"/>
      <c r="G13" s="8">
        <f t="shared" si="0"/>
        <v>0</v>
      </c>
      <c r="H13" s="3"/>
    </row>
    <row r="14" spans="1:11" ht="28.8" customHeight="1" x14ac:dyDescent="0.3">
      <c r="A14" s="3">
        <v>10</v>
      </c>
      <c r="B14" s="4" t="s">
        <v>36</v>
      </c>
      <c r="C14" s="12">
        <v>1</v>
      </c>
      <c r="D14" s="13" t="s">
        <v>19</v>
      </c>
      <c r="E14" s="13"/>
      <c r="F14" s="14"/>
      <c r="G14" s="8"/>
      <c r="H14" s="3"/>
    </row>
    <row r="15" spans="1:11" ht="43.2" x14ac:dyDescent="0.3">
      <c r="A15" s="3">
        <v>11</v>
      </c>
      <c r="B15" s="4" t="s">
        <v>80</v>
      </c>
      <c r="C15" s="12">
        <v>10</v>
      </c>
      <c r="D15" s="13" t="s">
        <v>18</v>
      </c>
      <c r="E15" s="13"/>
      <c r="F15" s="14"/>
      <c r="G15" s="8"/>
      <c r="H15" s="4" t="s">
        <v>79</v>
      </c>
    </row>
    <row r="16" spans="1:11" ht="100.8" x14ac:dyDescent="0.3">
      <c r="A16" s="3">
        <v>12</v>
      </c>
      <c r="B16" s="4" t="s">
        <v>39</v>
      </c>
      <c r="C16" s="12">
        <v>1</v>
      </c>
      <c r="D16" s="13" t="s">
        <v>19</v>
      </c>
      <c r="E16" s="13"/>
      <c r="F16" s="14"/>
      <c r="G16" s="8">
        <f t="shared" ref="G16" si="1">F16*1.23</f>
        <v>0</v>
      </c>
      <c r="H16" s="4" t="s">
        <v>81</v>
      </c>
    </row>
    <row r="17" spans="1:8" ht="28.8" x14ac:dyDescent="0.3">
      <c r="A17" s="3">
        <v>13</v>
      </c>
      <c r="B17" s="4" t="s">
        <v>50</v>
      </c>
      <c r="C17" s="12">
        <v>30</v>
      </c>
      <c r="D17" s="13" t="s">
        <v>73</v>
      </c>
      <c r="E17" s="13"/>
      <c r="F17" s="14"/>
      <c r="G17" s="8"/>
      <c r="H17" s="3"/>
    </row>
    <row r="18" spans="1:8" ht="43.2" x14ac:dyDescent="0.3">
      <c r="A18" s="3">
        <v>14</v>
      </c>
      <c r="B18" s="4" t="s">
        <v>72</v>
      </c>
      <c r="C18" s="12">
        <v>16</v>
      </c>
      <c r="D18" s="13" t="s">
        <v>20</v>
      </c>
      <c r="E18" s="13"/>
      <c r="F18" s="14"/>
      <c r="G18" s="8"/>
      <c r="H18" s="3" t="s">
        <v>65</v>
      </c>
    </row>
    <row r="19" spans="1:8" ht="21" customHeight="1" x14ac:dyDescent="0.3">
      <c r="A19" s="3">
        <v>15</v>
      </c>
      <c r="B19" s="4" t="s">
        <v>106</v>
      </c>
      <c r="C19" s="12">
        <v>1</v>
      </c>
      <c r="D19" s="13" t="s">
        <v>19</v>
      </c>
      <c r="E19" s="13"/>
      <c r="F19" s="14"/>
      <c r="G19" s="8">
        <f t="shared" si="0"/>
        <v>0</v>
      </c>
      <c r="H19" s="3"/>
    </row>
    <row r="20" spans="1:8" x14ac:dyDescent="0.3">
      <c r="A20" s="20" t="s">
        <v>13</v>
      </c>
      <c r="B20" s="24"/>
      <c r="C20" s="24"/>
      <c r="D20" s="24"/>
      <c r="E20" s="24"/>
      <c r="F20" s="24"/>
      <c r="G20" s="24"/>
      <c r="H20" s="25"/>
    </row>
    <row r="21" spans="1:8" ht="64.2" customHeight="1" x14ac:dyDescent="0.3">
      <c r="A21" s="3">
        <v>16</v>
      </c>
      <c r="B21" s="4" t="s">
        <v>67</v>
      </c>
      <c r="C21" s="3">
        <f>3*(3+5.01)</f>
        <v>24.03</v>
      </c>
      <c r="D21" s="3" t="s">
        <v>18</v>
      </c>
      <c r="E21" s="3"/>
      <c r="F21" s="6"/>
      <c r="G21" s="3">
        <f>F21*1.23</f>
        <v>0</v>
      </c>
      <c r="H21" s="3"/>
    </row>
    <row r="22" spans="1:8" ht="46.8" customHeight="1" x14ac:dyDescent="0.3">
      <c r="A22" s="3">
        <v>17</v>
      </c>
      <c r="B22" s="4" t="s">
        <v>29</v>
      </c>
      <c r="C22" s="3">
        <f>3*5.01</f>
        <v>15.03</v>
      </c>
      <c r="D22" s="3" t="s">
        <v>18</v>
      </c>
      <c r="E22" s="3"/>
      <c r="F22" s="6"/>
      <c r="G22" s="3">
        <f>F22*1.23</f>
        <v>0</v>
      </c>
      <c r="H22" s="3"/>
    </row>
    <row r="23" spans="1:8" ht="75" customHeight="1" x14ac:dyDescent="0.3">
      <c r="A23" s="3">
        <v>18</v>
      </c>
      <c r="B23" s="4" t="s">
        <v>41</v>
      </c>
      <c r="C23" s="3">
        <v>1</v>
      </c>
      <c r="D23" s="3" t="s">
        <v>19</v>
      </c>
      <c r="E23" s="3"/>
      <c r="F23" s="6"/>
      <c r="G23" s="3">
        <f t="shared" ref="G23:G27" si="2">F23*1.23</f>
        <v>0</v>
      </c>
      <c r="H23" s="3"/>
    </row>
    <row r="24" spans="1:8" ht="28.8" x14ac:dyDescent="0.3">
      <c r="A24" s="3">
        <v>19</v>
      </c>
      <c r="B24" s="4" t="s">
        <v>23</v>
      </c>
      <c r="C24" s="3">
        <f>3*5.01</f>
        <v>15.03</v>
      </c>
      <c r="D24" s="3" t="s">
        <v>18</v>
      </c>
      <c r="E24" s="3"/>
      <c r="F24" s="6"/>
      <c r="G24" s="3"/>
      <c r="H24" s="3"/>
    </row>
    <row r="25" spans="1:8" x14ac:dyDescent="0.3">
      <c r="A25" s="3">
        <v>20</v>
      </c>
      <c r="B25" s="4" t="s">
        <v>24</v>
      </c>
      <c r="C25" s="3">
        <v>9</v>
      </c>
      <c r="D25" s="3" t="s">
        <v>19</v>
      </c>
      <c r="E25" s="3"/>
      <c r="F25" s="6"/>
      <c r="G25" s="3"/>
      <c r="H25" s="3"/>
    </row>
    <row r="26" spans="1:8" ht="43.2" x14ac:dyDescent="0.3">
      <c r="A26" s="3">
        <v>21</v>
      </c>
      <c r="B26" s="4" t="s">
        <v>40</v>
      </c>
      <c r="C26" s="3">
        <v>1</v>
      </c>
      <c r="D26" s="3" t="s">
        <v>19</v>
      </c>
      <c r="E26" s="3"/>
      <c r="F26" s="6"/>
      <c r="G26" s="3">
        <f t="shared" si="2"/>
        <v>0</v>
      </c>
      <c r="H26" s="3"/>
    </row>
    <row r="27" spans="1:8" ht="72" x14ac:dyDescent="0.3">
      <c r="A27" s="3">
        <v>22</v>
      </c>
      <c r="B27" s="4" t="s">
        <v>6</v>
      </c>
      <c r="C27" s="3">
        <v>1</v>
      </c>
      <c r="D27" s="3" t="s">
        <v>19</v>
      </c>
      <c r="E27" s="3"/>
      <c r="F27" s="6"/>
      <c r="G27" s="3">
        <f t="shared" si="2"/>
        <v>0</v>
      </c>
      <c r="H27" s="3"/>
    </row>
    <row r="28" spans="1:8" x14ac:dyDescent="0.3">
      <c r="A28" s="20" t="s">
        <v>11</v>
      </c>
      <c r="B28" s="24"/>
      <c r="C28" s="24"/>
      <c r="D28" s="24"/>
      <c r="E28" s="24"/>
      <c r="F28" s="24"/>
      <c r="G28" s="24"/>
      <c r="H28" s="25"/>
    </row>
    <row r="29" spans="1:8" ht="85.8" customHeight="1" x14ac:dyDescent="0.3">
      <c r="A29" s="3">
        <v>23</v>
      </c>
      <c r="B29" s="4" t="s">
        <v>104</v>
      </c>
      <c r="C29" s="3">
        <v>1</v>
      </c>
      <c r="D29" s="3" t="s">
        <v>19</v>
      </c>
      <c r="E29" s="7"/>
      <c r="F29" s="6"/>
      <c r="G29" s="3">
        <f>F29*1.25</f>
        <v>0</v>
      </c>
      <c r="H29" s="1"/>
    </row>
    <row r="30" spans="1:8" ht="28.8" x14ac:dyDescent="0.3">
      <c r="A30" s="3">
        <v>24</v>
      </c>
      <c r="B30" s="4" t="s">
        <v>25</v>
      </c>
      <c r="C30" s="3">
        <v>1</v>
      </c>
      <c r="D30" s="3" t="s">
        <v>19</v>
      </c>
      <c r="E30" s="3"/>
      <c r="F30" s="6"/>
      <c r="G30" s="3">
        <f>F30*1.25</f>
        <v>0</v>
      </c>
      <c r="H30" s="3"/>
    </row>
    <row r="31" spans="1:8" x14ac:dyDescent="0.3">
      <c r="A31" s="20" t="s">
        <v>12</v>
      </c>
      <c r="B31" s="21"/>
      <c r="C31" s="21"/>
      <c r="D31" s="21"/>
      <c r="E31" s="21"/>
      <c r="F31" s="21"/>
      <c r="G31" s="21"/>
      <c r="H31" s="22"/>
    </row>
    <row r="32" spans="1:8" ht="66.599999999999994" customHeight="1" x14ac:dyDescent="0.3">
      <c r="A32" s="3">
        <v>25</v>
      </c>
      <c r="B32" s="4" t="s">
        <v>7</v>
      </c>
      <c r="C32" s="3">
        <v>1</v>
      </c>
      <c r="D32" s="3" t="s">
        <v>19</v>
      </c>
      <c r="E32" s="3"/>
      <c r="F32" s="6"/>
      <c r="G32" s="3">
        <f>F32*1.23</f>
        <v>0</v>
      </c>
      <c r="H32" s="4"/>
    </row>
    <row r="33" spans="1:8" ht="28.8" x14ac:dyDescent="0.3">
      <c r="A33" s="3">
        <v>26</v>
      </c>
      <c r="B33" s="4" t="s">
        <v>26</v>
      </c>
      <c r="C33" s="3">
        <f>4.7*(2.97*2+5.17*2)-2-1.72*1.5</f>
        <v>71.936000000000007</v>
      </c>
      <c r="D33" s="3" t="s">
        <v>18</v>
      </c>
      <c r="E33" s="3"/>
      <c r="F33" s="6"/>
      <c r="G33" s="3">
        <f t="shared" ref="G33:G43" si="3">F33*1.23</f>
        <v>0</v>
      </c>
      <c r="H33" s="3"/>
    </row>
    <row r="34" spans="1:8" ht="19.8" customHeight="1" x14ac:dyDescent="0.3">
      <c r="A34" s="3">
        <v>27</v>
      </c>
      <c r="B34" s="4" t="s">
        <v>57</v>
      </c>
      <c r="C34" s="3">
        <v>17.13</v>
      </c>
      <c r="D34" s="3" t="s">
        <v>18</v>
      </c>
      <c r="E34" s="3"/>
      <c r="F34" s="6"/>
      <c r="G34" s="10">
        <f t="shared" si="3"/>
        <v>0</v>
      </c>
      <c r="H34" s="3"/>
    </row>
    <row r="35" spans="1:8" ht="43.2" x14ac:dyDescent="0.3">
      <c r="A35" s="3">
        <v>28</v>
      </c>
      <c r="B35" s="4" t="s">
        <v>59</v>
      </c>
      <c r="C35" s="3">
        <v>3</v>
      </c>
      <c r="D35" s="3" t="s">
        <v>20</v>
      </c>
      <c r="E35" s="3"/>
      <c r="F35" s="6"/>
      <c r="G35" s="10"/>
      <c r="H35" s="3"/>
    </row>
    <row r="36" spans="1:8" ht="116.4" customHeight="1" x14ac:dyDescent="0.3">
      <c r="A36" s="3">
        <v>29</v>
      </c>
      <c r="B36" s="4" t="s">
        <v>58</v>
      </c>
      <c r="C36" s="5">
        <v>17.13</v>
      </c>
      <c r="D36" s="3" t="s">
        <v>18</v>
      </c>
      <c r="E36" s="3"/>
      <c r="F36" s="6"/>
      <c r="G36" s="10">
        <f t="shared" si="3"/>
        <v>0</v>
      </c>
      <c r="H36" s="4" t="s">
        <v>9</v>
      </c>
    </row>
    <row r="37" spans="1:8" ht="72" x14ac:dyDescent="0.3">
      <c r="A37" s="3">
        <v>30</v>
      </c>
      <c r="B37" s="4" t="s">
        <v>48</v>
      </c>
      <c r="C37" s="19">
        <v>1</v>
      </c>
      <c r="D37" s="19" t="s">
        <v>20</v>
      </c>
      <c r="E37" s="3"/>
      <c r="F37" s="6"/>
      <c r="G37" s="3">
        <f t="shared" si="3"/>
        <v>0</v>
      </c>
      <c r="H37" s="3" t="s">
        <v>71</v>
      </c>
    </row>
    <row r="38" spans="1:8" ht="43.2" x14ac:dyDescent="0.3">
      <c r="A38" s="3">
        <v>31</v>
      </c>
      <c r="B38" s="4" t="s">
        <v>60</v>
      </c>
      <c r="C38" s="3">
        <v>4</v>
      </c>
      <c r="D38" s="3" t="s">
        <v>19</v>
      </c>
      <c r="E38" s="3"/>
      <c r="F38" s="6"/>
      <c r="G38" s="3">
        <f t="shared" si="3"/>
        <v>0</v>
      </c>
      <c r="H38" s="3"/>
    </row>
    <row r="39" spans="1:8" ht="57.6" x14ac:dyDescent="0.3">
      <c r="A39" s="3">
        <v>32</v>
      </c>
      <c r="B39" s="4" t="s">
        <v>70</v>
      </c>
      <c r="C39" s="3">
        <v>1</v>
      </c>
      <c r="D39" s="3" t="s">
        <v>19</v>
      </c>
      <c r="E39" s="3"/>
      <c r="F39" s="6"/>
      <c r="G39" s="3">
        <f t="shared" si="3"/>
        <v>0</v>
      </c>
      <c r="H39" s="3"/>
    </row>
    <row r="40" spans="1:8" ht="46.2" customHeight="1" x14ac:dyDescent="0.3">
      <c r="A40" s="3">
        <v>33</v>
      </c>
      <c r="B40" s="4" t="s">
        <v>61</v>
      </c>
      <c r="C40" s="3">
        <v>10</v>
      </c>
      <c r="D40" s="3" t="s">
        <v>19</v>
      </c>
      <c r="E40" s="3"/>
      <c r="F40" s="6"/>
      <c r="G40" s="3"/>
      <c r="H40" s="3"/>
    </row>
    <row r="41" spans="1:8" ht="57.6" x14ac:dyDescent="0.3">
      <c r="A41" s="3">
        <v>34</v>
      </c>
      <c r="B41" s="4" t="s">
        <v>27</v>
      </c>
      <c r="C41" s="3">
        <v>1</v>
      </c>
      <c r="D41" s="3" t="s">
        <v>19</v>
      </c>
      <c r="E41" s="3"/>
      <c r="F41" s="6"/>
      <c r="G41" s="3">
        <f t="shared" si="3"/>
        <v>0</v>
      </c>
      <c r="H41" s="3"/>
    </row>
    <row r="42" spans="1:8" ht="28.8" x14ac:dyDescent="0.3">
      <c r="A42" s="3">
        <v>35</v>
      </c>
      <c r="B42" s="4" t="s">
        <v>28</v>
      </c>
      <c r="C42" s="3">
        <v>1</v>
      </c>
      <c r="D42" s="3" t="s">
        <v>19</v>
      </c>
      <c r="E42" s="3"/>
      <c r="F42" s="6"/>
      <c r="G42" s="3"/>
      <c r="H42" s="3" t="s">
        <v>88</v>
      </c>
    </row>
    <row r="43" spans="1:8" ht="28.8" x14ac:dyDescent="0.3">
      <c r="A43" s="3">
        <v>36</v>
      </c>
      <c r="B43" s="4" t="s">
        <v>83</v>
      </c>
      <c r="C43" s="3">
        <v>1</v>
      </c>
      <c r="D43" s="3" t="s">
        <v>20</v>
      </c>
      <c r="E43" s="3"/>
      <c r="F43" s="6"/>
      <c r="G43" s="3">
        <f t="shared" si="3"/>
        <v>0</v>
      </c>
      <c r="H43" s="3"/>
    </row>
    <row r="44" spans="1:8" x14ac:dyDescent="0.3">
      <c r="A44" s="20" t="s">
        <v>10</v>
      </c>
      <c r="B44" s="21"/>
      <c r="C44" s="21"/>
      <c r="D44" s="21"/>
      <c r="E44" s="21"/>
      <c r="F44" s="21"/>
      <c r="G44" s="21"/>
      <c r="H44" s="22"/>
    </row>
    <row r="45" spans="1:8" ht="28.8" x14ac:dyDescent="0.3">
      <c r="A45" s="3">
        <v>37</v>
      </c>
      <c r="B45" s="4" t="s">
        <v>31</v>
      </c>
      <c r="C45" s="3">
        <v>2</v>
      </c>
      <c r="D45" s="3" t="s">
        <v>18</v>
      </c>
      <c r="E45" s="3"/>
      <c r="F45" s="3"/>
      <c r="G45" s="3">
        <f>F45*1.23</f>
        <v>0</v>
      </c>
      <c r="H45" s="3"/>
    </row>
    <row r="46" spans="1:8" ht="43.2" x14ac:dyDescent="0.3">
      <c r="A46" s="3">
        <v>38</v>
      </c>
      <c r="B46" s="4" t="s">
        <v>49</v>
      </c>
      <c r="C46" s="3">
        <v>1</v>
      </c>
      <c r="D46" s="3" t="s">
        <v>19</v>
      </c>
      <c r="E46" s="3"/>
      <c r="F46" s="3"/>
      <c r="G46" s="3"/>
      <c r="H46" s="3"/>
    </row>
    <row r="47" spans="1:8" ht="28.8" x14ac:dyDescent="0.3">
      <c r="A47" s="3">
        <v>39</v>
      </c>
      <c r="B47" s="4" t="s">
        <v>32</v>
      </c>
      <c r="C47" s="3">
        <f>4.7*(2.97*2+0.89*2)</f>
        <v>36.284000000000006</v>
      </c>
      <c r="D47" s="3" t="s">
        <v>18</v>
      </c>
      <c r="E47" s="3"/>
      <c r="F47" s="3"/>
      <c r="G47" s="3">
        <f>F47*1.23</f>
        <v>0</v>
      </c>
      <c r="H47" s="3"/>
    </row>
    <row r="48" spans="1:8" ht="28.8" x14ac:dyDescent="0.3">
      <c r="A48" s="3">
        <v>40</v>
      </c>
      <c r="B48" s="4" t="s">
        <v>51</v>
      </c>
      <c r="C48" s="3">
        <f>5.13+2.6</f>
        <v>7.73</v>
      </c>
      <c r="D48" s="3" t="s">
        <v>18</v>
      </c>
      <c r="E48" s="3"/>
      <c r="F48" s="3"/>
      <c r="G48" s="3">
        <f t="shared" ref="G48:G59" si="4">F48*1.23</f>
        <v>0</v>
      </c>
      <c r="H48" s="3"/>
    </row>
    <row r="49" spans="1:8" ht="28.8" x14ac:dyDescent="0.3">
      <c r="A49" s="3">
        <v>41</v>
      </c>
      <c r="B49" s="4" t="s">
        <v>54</v>
      </c>
      <c r="C49" s="3">
        <v>2.6</v>
      </c>
      <c r="D49" s="3" t="s">
        <v>18</v>
      </c>
      <c r="E49" s="3"/>
      <c r="F49" s="3"/>
      <c r="G49" s="3"/>
      <c r="H49" s="3"/>
    </row>
    <row r="50" spans="1:8" ht="57.6" x14ac:dyDescent="0.3">
      <c r="A50" s="3">
        <v>42</v>
      </c>
      <c r="B50" s="4" t="s">
        <v>30</v>
      </c>
      <c r="C50" s="3">
        <v>2</v>
      </c>
      <c r="D50" s="3" t="s">
        <v>19</v>
      </c>
      <c r="E50" s="3"/>
      <c r="F50" s="3"/>
      <c r="G50" s="3">
        <f t="shared" si="4"/>
        <v>0</v>
      </c>
      <c r="H50" s="3"/>
    </row>
    <row r="51" spans="1:8" ht="28.8" x14ac:dyDescent="0.3">
      <c r="A51" s="3">
        <v>43</v>
      </c>
      <c r="B51" s="4" t="s">
        <v>52</v>
      </c>
      <c r="C51" s="3">
        <v>1</v>
      </c>
      <c r="D51" s="3" t="s">
        <v>19</v>
      </c>
      <c r="E51" s="3"/>
      <c r="F51" s="3"/>
      <c r="G51" s="3">
        <f t="shared" si="4"/>
        <v>0</v>
      </c>
      <c r="H51" s="4"/>
    </row>
    <row r="52" spans="1:8" ht="43.2" x14ac:dyDescent="0.3">
      <c r="A52" s="3">
        <v>44</v>
      </c>
      <c r="B52" s="4" t="s">
        <v>53</v>
      </c>
      <c r="C52" s="3">
        <v>3</v>
      </c>
      <c r="D52" s="3" t="s">
        <v>20</v>
      </c>
      <c r="E52" s="3"/>
      <c r="F52" s="3"/>
      <c r="G52" s="3"/>
      <c r="H52" s="4"/>
    </row>
    <row r="53" spans="1:8" ht="28.8" x14ac:dyDescent="0.3">
      <c r="A53" s="3">
        <v>45</v>
      </c>
      <c r="B53" s="4" t="s">
        <v>33</v>
      </c>
      <c r="C53" s="3">
        <v>1</v>
      </c>
      <c r="D53" s="3" t="s">
        <v>19</v>
      </c>
      <c r="E53" s="3"/>
      <c r="F53" s="3"/>
      <c r="G53" s="3">
        <f t="shared" si="4"/>
        <v>0</v>
      </c>
      <c r="H53" s="3"/>
    </row>
    <row r="54" spans="1:8" ht="28.8" x14ac:dyDescent="0.3">
      <c r="A54" s="3">
        <v>46</v>
      </c>
      <c r="B54" s="4" t="s">
        <v>34</v>
      </c>
      <c r="C54" s="3">
        <v>1</v>
      </c>
      <c r="D54" s="3" t="s">
        <v>19</v>
      </c>
      <c r="E54" s="3"/>
      <c r="F54" s="3"/>
      <c r="G54" s="3"/>
      <c r="H54" s="3"/>
    </row>
    <row r="55" spans="1:8" ht="57.6" x14ac:dyDescent="0.3">
      <c r="A55" s="3">
        <v>47</v>
      </c>
      <c r="B55" s="4" t="s">
        <v>35</v>
      </c>
      <c r="C55" s="3">
        <v>1</v>
      </c>
      <c r="D55" s="3" t="s">
        <v>19</v>
      </c>
      <c r="E55" s="3"/>
      <c r="F55" s="3"/>
      <c r="G55" s="3">
        <f t="shared" si="4"/>
        <v>0</v>
      </c>
      <c r="H55" s="4"/>
    </row>
    <row r="56" spans="1:8" x14ac:dyDescent="0.3">
      <c r="A56" s="3">
        <v>48</v>
      </c>
      <c r="B56" s="4" t="s">
        <v>22</v>
      </c>
      <c r="C56" s="3">
        <v>1</v>
      </c>
      <c r="D56" s="3" t="s">
        <v>20</v>
      </c>
      <c r="E56" s="3"/>
      <c r="F56" s="3"/>
      <c r="G56" s="10"/>
      <c r="H56" s="4"/>
    </row>
    <row r="57" spans="1:8" ht="43.2" x14ac:dyDescent="0.3">
      <c r="A57" s="3">
        <v>49</v>
      </c>
      <c r="B57" s="4" t="s">
        <v>62</v>
      </c>
      <c r="C57" s="3">
        <v>1</v>
      </c>
      <c r="D57" s="3" t="s">
        <v>19</v>
      </c>
      <c r="E57" s="3"/>
      <c r="F57" s="3"/>
      <c r="G57" s="10"/>
      <c r="H57" s="4"/>
    </row>
    <row r="58" spans="1:8" x14ac:dyDescent="0.3">
      <c r="A58" s="20" t="s">
        <v>64</v>
      </c>
      <c r="B58" s="21"/>
      <c r="C58" s="21"/>
      <c r="D58" s="21"/>
      <c r="E58" s="21"/>
      <c r="F58" s="21"/>
      <c r="G58" s="21"/>
      <c r="H58" s="22"/>
    </row>
    <row r="59" spans="1:8" ht="43.2" x14ac:dyDescent="0.3">
      <c r="A59" s="3">
        <v>50</v>
      </c>
      <c r="B59" s="4" t="s">
        <v>14</v>
      </c>
      <c r="C59" s="3">
        <v>1</v>
      </c>
      <c r="D59" s="3" t="s">
        <v>19</v>
      </c>
      <c r="E59" s="3"/>
      <c r="F59" s="3"/>
      <c r="G59" s="3">
        <f t="shared" si="4"/>
        <v>0</v>
      </c>
      <c r="H59" s="4" t="s">
        <v>69</v>
      </c>
    </row>
    <row r="60" spans="1:8" ht="43.2" x14ac:dyDescent="0.3">
      <c r="A60" s="3">
        <v>51</v>
      </c>
      <c r="B60" s="4" t="s">
        <v>37</v>
      </c>
      <c r="C60" s="3">
        <v>6</v>
      </c>
      <c r="D60" s="3" t="s">
        <v>20</v>
      </c>
      <c r="E60" s="3"/>
      <c r="F60" s="3"/>
      <c r="G60" s="3"/>
      <c r="H60" s="9"/>
    </row>
    <row r="61" spans="1:8" ht="57.6" x14ac:dyDescent="0.3">
      <c r="A61" s="3">
        <v>52</v>
      </c>
      <c r="B61" s="4" t="s">
        <v>43</v>
      </c>
      <c r="C61" s="3">
        <v>1</v>
      </c>
      <c r="D61" s="3" t="s">
        <v>19</v>
      </c>
      <c r="E61" s="3"/>
      <c r="F61" s="3"/>
      <c r="G61" s="3"/>
      <c r="H61" s="4" t="s">
        <v>45</v>
      </c>
    </row>
    <row r="62" spans="1:8" x14ac:dyDescent="0.3">
      <c r="A62" s="3">
        <v>53</v>
      </c>
      <c r="B62" s="17" t="s">
        <v>46</v>
      </c>
      <c r="C62" s="3">
        <v>1</v>
      </c>
      <c r="D62" s="3" t="s">
        <v>19</v>
      </c>
      <c r="E62" s="3"/>
      <c r="F62" s="3"/>
      <c r="G62" s="3"/>
      <c r="H62" s="4"/>
    </row>
    <row r="63" spans="1:8" ht="28.8" x14ac:dyDescent="0.3">
      <c r="A63" s="3">
        <v>54</v>
      </c>
      <c r="B63" s="16" t="s">
        <v>47</v>
      </c>
      <c r="C63" s="3">
        <v>1</v>
      </c>
      <c r="D63" s="1" t="s">
        <v>19</v>
      </c>
      <c r="E63" s="1"/>
      <c r="F63" s="1"/>
      <c r="G63" s="1"/>
      <c r="H63" s="18" t="s">
        <v>68</v>
      </c>
    </row>
    <row r="64" spans="1:8" ht="31.2" customHeight="1" x14ac:dyDescent="0.3">
      <c r="A64" s="3">
        <v>55</v>
      </c>
      <c r="B64" s="16" t="s">
        <v>63</v>
      </c>
      <c r="C64" s="11">
        <v>1</v>
      </c>
      <c r="D64" s="11" t="s">
        <v>19</v>
      </c>
      <c r="E64" s="1"/>
      <c r="F64" s="1"/>
      <c r="G64" s="1"/>
      <c r="H64" s="1"/>
    </row>
  </sheetData>
  <mergeCells count="7">
    <mergeCell ref="A58:H58"/>
    <mergeCell ref="A44:H44"/>
    <mergeCell ref="A1:K2"/>
    <mergeCell ref="A5:H5"/>
    <mergeCell ref="A20:H20"/>
    <mergeCell ref="A28:H28"/>
    <mergeCell ref="A31:H31"/>
  </mergeCells>
  <phoneticPr fontId="4" type="noConversion"/>
  <pageMargins left="0.7" right="0.7" top="0.75" bottom="0.75" header="0.3" footer="0.3"/>
  <pageSetup paperSize="9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FB7338-8C86-434D-BEF8-15E77E12842D}">
  <dimension ref="A1:D16"/>
  <sheetViews>
    <sheetView workbookViewId="0">
      <selection activeCell="B24" sqref="B24"/>
    </sheetView>
  </sheetViews>
  <sheetFormatPr defaultRowHeight="14.4" x14ac:dyDescent="0.3"/>
  <cols>
    <col min="1" max="1" width="3.88671875" customWidth="1"/>
    <col min="2" max="2" width="68.33203125" customWidth="1"/>
  </cols>
  <sheetData>
    <row r="1" spans="1:4" x14ac:dyDescent="0.3">
      <c r="A1" s="26" t="s">
        <v>82</v>
      </c>
    </row>
    <row r="2" spans="1:4" x14ac:dyDescent="0.3">
      <c r="A2" s="27" t="s">
        <v>84</v>
      </c>
      <c r="B2" s="27" t="s">
        <v>85</v>
      </c>
      <c r="C2" s="27" t="s">
        <v>86</v>
      </c>
      <c r="D2" s="27" t="s">
        <v>87</v>
      </c>
    </row>
    <row r="3" spans="1:4" x14ac:dyDescent="0.3">
      <c r="A3" s="1">
        <v>1</v>
      </c>
      <c r="B3" s="1" t="s">
        <v>103</v>
      </c>
      <c r="C3" s="1">
        <v>1</v>
      </c>
      <c r="D3" s="1" t="s">
        <v>20</v>
      </c>
    </row>
    <row r="4" spans="1:4" x14ac:dyDescent="0.3">
      <c r="A4" s="1">
        <v>2</v>
      </c>
      <c r="B4" s="1" t="s">
        <v>89</v>
      </c>
      <c r="C4" s="1">
        <v>1</v>
      </c>
      <c r="D4" s="1" t="s">
        <v>90</v>
      </c>
    </row>
    <row r="5" spans="1:4" x14ac:dyDescent="0.3">
      <c r="A5" s="1">
        <v>3</v>
      </c>
      <c r="B5" s="1" t="s">
        <v>91</v>
      </c>
      <c r="C5" s="1">
        <v>1</v>
      </c>
      <c r="D5" s="1" t="s">
        <v>20</v>
      </c>
    </row>
    <row r="6" spans="1:4" x14ac:dyDescent="0.3">
      <c r="A6" s="1">
        <v>4</v>
      </c>
      <c r="B6" s="1" t="s">
        <v>92</v>
      </c>
      <c r="C6" s="1">
        <v>1</v>
      </c>
      <c r="D6" s="1" t="s">
        <v>20</v>
      </c>
    </row>
    <row r="7" spans="1:4" x14ac:dyDescent="0.3">
      <c r="A7" s="1">
        <v>5</v>
      </c>
      <c r="B7" s="1" t="s">
        <v>102</v>
      </c>
      <c r="C7" s="1">
        <v>1</v>
      </c>
      <c r="D7" s="1" t="s">
        <v>20</v>
      </c>
    </row>
    <row r="8" spans="1:4" x14ac:dyDescent="0.3">
      <c r="A8" s="1">
        <v>6</v>
      </c>
      <c r="B8" s="1" t="s">
        <v>100</v>
      </c>
      <c r="C8" s="1">
        <v>1</v>
      </c>
      <c r="D8" s="1" t="s">
        <v>20</v>
      </c>
    </row>
    <row r="9" spans="1:4" x14ac:dyDescent="0.3">
      <c r="A9" s="1">
        <v>7</v>
      </c>
      <c r="B9" s="1" t="s">
        <v>101</v>
      </c>
      <c r="C9" s="1">
        <v>1</v>
      </c>
      <c r="D9" s="1" t="s">
        <v>20</v>
      </c>
    </row>
    <row r="10" spans="1:4" x14ac:dyDescent="0.3">
      <c r="A10" s="1">
        <v>8</v>
      </c>
      <c r="B10" s="1" t="s">
        <v>93</v>
      </c>
      <c r="C10" s="1">
        <v>4</v>
      </c>
      <c r="D10" s="1" t="s">
        <v>20</v>
      </c>
    </row>
    <row r="11" spans="1:4" x14ac:dyDescent="0.3">
      <c r="A11" s="1">
        <v>9</v>
      </c>
      <c r="B11" s="1" t="s">
        <v>96</v>
      </c>
      <c r="C11" s="1">
        <v>3</v>
      </c>
      <c r="D11" s="1" t="s">
        <v>20</v>
      </c>
    </row>
    <row r="12" spans="1:4" x14ac:dyDescent="0.3">
      <c r="A12" s="1">
        <v>10</v>
      </c>
      <c r="B12" s="1" t="s">
        <v>97</v>
      </c>
      <c r="C12" s="1">
        <v>4</v>
      </c>
      <c r="D12" s="1" t="s">
        <v>20</v>
      </c>
    </row>
    <row r="13" spans="1:4" x14ac:dyDescent="0.3">
      <c r="A13" s="1">
        <v>11</v>
      </c>
      <c r="B13" s="1" t="s">
        <v>94</v>
      </c>
      <c r="C13" s="1">
        <v>1</v>
      </c>
      <c r="D13" s="1" t="s">
        <v>20</v>
      </c>
    </row>
    <row r="14" spans="1:4" ht="13.8" customHeight="1" x14ac:dyDescent="0.3">
      <c r="A14" s="1">
        <v>12</v>
      </c>
      <c r="B14" s="29" t="s">
        <v>98</v>
      </c>
      <c r="C14" s="28">
        <v>4</v>
      </c>
      <c r="D14" s="28" t="s">
        <v>95</v>
      </c>
    </row>
    <row r="15" spans="1:4" x14ac:dyDescent="0.3">
      <c r="A15" s="1">
        <v>13</v>
      </c>
      <c r="B15" s="28" t="s">
        <v>99</v>
      </c>
      <c r="C15" s="28">
        <v>1</v>
      </c>
      <c r="D15" s="28" t="s">
        <v>20</v>
      </c>
    </row>
    <row r="16" spans="1:4" x14ac:dyDescent="0.3">
      <c r="A16" s="28">
        <v>14</v>
      </c>
      <c r="B16" s="28" t="s">
        <v>105</v>
      </c>
      <c r="C16" s="28">
        <v>2</v>
      </c>
      <c r="D16" s="28" t="s">
        <v>20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Przedmiar prac</vt:lpstr>
      <vt:lpstr>Wyposażenie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Małgorzata Rzeszótko</dc:creator>
  <cp:lastModifiedBy>Anna Zielińska-Żmuda</cp:lastModifiedBy>
  <cp:lastPrinted>2020-06-17T07:47:19Z</cp:lastPrinted>
  <dcterms:created xsi:type="dcterms:W3CDTF">2019-11-20T06:40:25Z</dcterms:created>
  <dcterms:modified xsi:type="dcterms:W3CDTF">2020-06-17T12:52:57Z</dcterms:modified>
</cp:coreProperties>
</file>